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Волонтеры - сделано\11.2021 Ирина Захарова\Финансовые отчеты\"/>
    </mc:Choice>
  </mc:AlternateContent>
  <bookViews>
    <workbookView xWindow="0" yWindow="0" windowWidth="24000" windowHeight="9030" tabRatio="649"/>
  </bookViews>
  <sheets>
    <sheet name="Отчет" sheetId="1" r:id="rId1"/>
    <sheet name="Расходы" sheetId="4" r:id="rId2"/>
    <sheet name="CHRONOPAY" sheetId="13" r:id="rId3"/>
    <sheet name="ROBOKASSA" sheetId="8" r:id="rId4"/>
    <sheet name="Сбербанк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B27" i="4" l="1"/>
  <c r="B13" i="5" l="1"/>
  <c r="B16" i="5"/>
  <c r="B17" i="5" s="1"/>
  <c r="B14" i="4" l="1"/>
  <c r="B35" i="4" l="1"/>
  <c r="C9" i="1" l="1"/>
  <c r="B16" i="8" l="1"/>
  <c r="B38" i="13" l="1"/>
  <c r="B6" i="5" l="1"/>
  <c r="B6" i="13"/>
  <c r="B5" i="4"/>
  <c r="B20" i="4" l="1"/>
  <c r="C18" i="1" s="1"/>
  <c r="B24" i="4" l="1"/>
  <c r="C19" i="1" s="1"/>
  <c r="B28" i="4" l="1"/>
  <c r="C20" i="1" s="1"/>
  <c r="C17" i="1"/>
  <c r="B36" i="4" l="1"/>
  <c r="B37" i="4" s="1"/>
  <c r="C14" i="1" l="1"/>
  <c r="C12" i="1" l="1"/>
  <c r="C13" i="1" l="1"/>
  <c r="C11" i="1" l="1"/>
  <c r="C21" i="1" l="1"/>
  <c r="C16" i="1" l="1"/>
  <c r="C23" i="1" s="1"/>
</calcChain>
</file>

<file path=xl/sharedStrings.xml><?xml version="1.0" encoding="utf-8"?>
<sst xmlns="http://schemas.openxmlformats.org/spreadsheetml/2006/main" count="198" uniqueCount="127">
  <si>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</si>
  <si>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</si>
  <si>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</si>
  <si>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</si>
  <si>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</si>
  <si>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</si>
  <si>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</si>
  <si>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</si>
  <si>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</si>
  <si>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</si>
  <si>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</si>
  <si>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</si>
  <si>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</si>
  <si>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</si>
  <si>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</si>
  <si>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</si>
  <si>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</si>
  <si>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</si>
  <si>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</si>
  <si>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Комиссия банка</t>
  </si>
  <si>
    <t>Расходы на аренду</t>
  </si>
  <si>
    <t>Расходы на услуги связи</t>
  </si>
  <si>
    <t>Почтовые расходы</t>
  </si>
  <si>
    <t>Расходы на рекламу</t>
  </si>
  <si>
    <t>Расходы на канцелярские  и хозяйственные товары</t>
  </si>
  <si>
    <t>«Помощь бездомным беспородным животным»</t>
  </si>
  <si>
    <t>Остаток средств на 01.05.2021</t>
  </si>
  <si>
    <t>Общая сумма поступлений за май 2021г.</t>
  </si>
  <si>
    <t>Произведенные расходы за май  2021г.</t>
  </si>
  <si>
    <t>Остаток средств на 31.05.2021</t>
  </si>
  <si>
    <t>Май 2021 г.</t>
  </si>
  <si>
    <t>за май 2021 г.</t>
  </si>
  <si>
    <t>Программа "Меньше бездомных"</t>
  </si>
  <si>
    <t>Программа "Город без жесткости"</t>
  </si>
  <si>
    <t>Оплата за вет. услуги - леч. кошек Зефирки и Доминика в вет. клинике "Зооцентр КиС"</t>
  </si>
  <si>
    <t>Оплата за вет. услуги - стерилизация и леч. кошки Доминика  в вет. Клинике "Зооцентр КиС"</t>
  </si>
  <si>
    <t>Пожертвования на сайте https://less-homeless.com/</t>
  </si>
  <si>
    <t>через платёжную систему CHRONOPAY</t>
  </si>
  <si>
    <t>Анастасия</t>
  </si>
  <si>
    <t>Валентина</t>
  </si>
  <si>
    <t>Лариса</t>
  </si>
  <si>
    <t>мария</t>
  </si>
  <si>
    <t>Мария</t>
  </si>
  <si>
    <t>Дата пожертвования</t>
  </si>
  <si>
    <t>30.05.2021, 23:36</t>
  </si>
  <si>
    <t>29.05.2021, 15:39</t>
  </si>
  <si>
    <t>28.05.2021, 09:37</t>
  </si>
  <si>
    <t>27.05.2021, 23:36</t>
  </si>
  <si>
    <t>26.05.2021, 10:50</t>
  </si>
  <si>
    <t>25.05.2021, 18:36</t>
  </si>
  <si>
    <t>25.05.2021, 14:36</t>
  </si>
  <si>
    <t>24.05.2021, 20:56</t>
  </si>
  <si>
    <t>23.05.2021, 15:37</t>
  </si>
  <si>
    <t>22.05.2021, 15:39</t>
  </si>
  <si>
    <t>21.05.2021, 21:29</t>
  </si>
  <si>
    <t>19.05.2021, 17:36</t>
  </si>
  <si>
    <t>17.05.2021, 20:36</t>
  </si>
  <si>
    <t>17.05.2021, 09:36</t>
  </si>
  <si>
    <t>15.05.2021, 21:03</t>
  </si>
  <si>
    <t>15.05.2021, 09:36</t>
  </si>
  <si>
    <t>12.05.2021, 16:36</t>
  </si>
  <si>
    <t>08.05.2021, 23:36</t>
  </si>
  <si>
    <t>07.05.2021, 14:36</t>
  </si>
  <si>
    <t>06.05.2021, 18:36</t>
  </si>
  <si>
    <t>03.05.2021, 23:37</t>
  </si>
  <si>
    <t>03.05.2021, 23:36</t>
  </si>
  <si>
    <t>03.05.2021, 21:36</t>
  </si>
  <si>
    <t>02.05.2021, 13:36</t>
  </si>
  <si>
    <t>02.05.2021, 04:36</t>
  </si>
  <si>
    <t>01.05.2021, 16:37</t>
  </si>
  <si>
    <t>01.05.2021, 14:38</t>
  </si>
  <si>
    <t>Благотворительное пожертвование Лапкам нужен сайт</t>
  </si>
  <si>
    <t>Благотворительное пожертвование Город без жесткости</t>
  </si>
  <si>
    <t>24.05.2021, 18:08</t>
  </si>
  <si>
    <t>24.05.2021, 15:53</t>
  </si>
  <si>
    <t>21.05.2021, 23:35</t>
  </si>
  <si>
    <t>17.05.2021, 09:22</t>
  </si>
  <si>
    <t>14.05.2021, 22:06</t>
  </si>
  <si>
    <t>10.05.2021, 14:19</t>
  </si>
  <si>
    <t>04.05.2021, 19:13</t>
  </si>
  <si>
    <t xml:space="preserve">Благотворитель </t>
  </si>
  <si>
    <t>Ekaterina</t>
  </si>
  <si>
    <t>Через платежную систему ROBOKASSA</t>
  </si>
  <si>
    <t>Через платежную систему CHRONOPAY</t>
  </si>
  <si>
    <t>Наталья</t>
  </si>
  <si>
    <t>Адресность</t>
  </si>
  <si>
    <t>Шейла</t>
  </si>
  <si>
    <t>Программа "Стерилизация"</t>
  </si>
  <si>
    <t>Мария Евгеньевна К.</t>
  </si>
  <si>
    <t>Оплата за  за корм для собак Роял Канин Дог Эдалт Икс-Смол ,  Роял Канин Дог Эдалт Икс-Смол  (Шаганэ)  в интернет-магазине зоотоваров «Старая ферма»</t>
  </si>
  <si>
    <t>Оплата за натуральные мясные субпродукты для собак Мерлин, Нора (ИП ГРИГОРЯН ГЕОРГИЙ ГРИШЕВИЧ)</t>
  </si>
  <si>
    <t>Оплата за вет. услуги - стерилизацию 5 кошек в Ветклиника «ВИВА»</t>
  </si>
  <si>
    <t>Оплата за за корм для собак Чикопи Дог 2 видов  (Шейла) в интернет-магазине зоотоваров «Старая ферма»</t>
  </si>
  <si>
    <t>Прочие поступления и благотворительные пожертвования</t>
  </si>
  <si>
    <t>Благотворительные пожертвования, собранные на портале моs.ru</t>
  </si>
  <si>
    <t>Программа "Старый друг" Проект "Уже дома"</t>
  </si>
  <si>
    <t>Оплата за корм для собак Чикопи Дог 3 видов (Нора) в интернет-магазине зоотоваров «Старая ферма»</t>
  </si>
  <si>
    <t>Екатерина Г.</t>
  </si>
  <si>
    <t>Надя А.</t>
  </si>
  <si>
    <t>Татьяна Р.</t>
  </si>
  <si>
    <t>М. Вячеслав</t>
  </si>
  <si>
    <t>Galina K.</t>
  </si>
  <si>
    <t>Константин Б.</t>
  </si>
  <si>
    <t>Екатерина З.</t>
  </si>
  <si>
    <t>Александра Б.</t>
  </si>
  <si>
    <t>А. Дамира</t>
  </si>
  <si>
    <t>Татьяна В.</t>
  </si>
  <si>
    <t>Алина Б.</t>
  </si>
  <si>
    <t>Zhanna K.</t>
  </si>
  <si>
    <t>Екатерина А.</t>
  </si>
  <si>
    <t>Кристина К.</t>
  </si>
  <si>
    <t>Наталья Б.</t>
  </si>
  <si>
    <t>Елена Т.</t>
  </si>
  <si>
    <t>Милана В.</t>
  </si>
  <si>
    <t>V. MILANA</t>
  </si>
  <si>
    <t>Юрий К.</t>
  </si>
  <si>
    <t>Дарья С.</t>
  </si>
  <si>
    <t>Алина К.</t>
  </si>
  <si>
    <t>П. Наташа</t>
  </si>
  <si>
    <t>С. Юлия</t>
  </si>
  <si>
    <t>Георгий А.</t>
  </si>
  <si>
    <t>Ксения К.</t>
  </si>
  <si>
    <t>Зачислено через платежную систему</t>
  </si>
  <si>
    <t>Пожертвования на сайтеhttps://less-homeless.com/</t>
  </si>
  <si>
    <t>через платёжную систему  ROBOKASSA</t>
  </si>
  <si>
    <t>за май 2021 г</t>
  </si>
  <si>
    <t>Программа "Старый друг", частично реализуемая на средства, полученные через платформу mos.ru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</si>
</sst>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4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11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17" fillId="0" borderId="12" xfId="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6" fillId="4" borderId="12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5" fontId="12" fillId="4" borderId="11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Protection="1"/>
    <xf numFmtId="165" fontId="15" fillId="4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166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11" xfId="0" applyNumberFormat="1" applyFont="1" applyFill="1" applyBorder="1" applyAlignment="1" applyProtection="1">
      <alignment horizontal="left" vertical="center" wrapText="1"/>
    </xf>
    <xf numFmtId="14" fontId="4" fillId="2" borderId="8" xfId="0" applyNumberFormat="1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4" fontId="17" fillId="5" borderId="11" xfId="0" applyNumberFormat="1" applyFont="1" applyFill="1" applyBorder="1" applyAlignment="1" applyProtection="1">
      <alignment horizontal="center" vertical="center" wrapText="1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0" fontId="20" fillId="5" borderId="11" xfId="0" applyFont="1" applyFill="1" applyBorder="1" applyAlignment="1" applyProtection="1">
      <alignment vertical="center" wrapText="1"/>
    </xf>
    <xf numFmtId="4" fontId="11" fillId="5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>
      <alignment horizontal="center"/>
    </xf>
    <xf numFmtId="0" fontId="11" fillId="4" borderId="15" xfId="0" applyNumberFormat="1" applyFont="1" applyFill="1" applyBorder="1" applyAlignment="1" applyProtection="1">
      <alignment horizontal="left" vertical="center" wrapText="1"/>
    </xf>
    <xf numFmtId="1" fontId="0" fillId="0" borderId="4" xfId="0" applyNumberFormat="1" applyBorder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2" fillId="0" borderId="4" xfId="0" applyFont="1" applyBorder="1"/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2" fillId="0" borderId="12" xfId="0" applyNumberFormat="1" applyFont="1" applyBorder="1" applyAlignment="1">
      <alignment horizontal="center"/>
    </xf>
    <xf numFmtId="4" fontId="12" fillId="4" borderId="15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65" fontId="15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165" fontId="11" fillId="4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left" wrapText="1"/>
    </xf>
    <xf numFmtId="0" fontId="2" fillId="0" borderId="3" xfId="0" applyFont="1" applyBorder="1"/>
    <xf numFmtId="0" fontId="0" fillId="0" borderId="4" xfId="0" applyFill="1" applyBorder="1" applyProtection="1"/>
    <xf numFmtId="0" fontId="2" fillId="0" borderId="4" xfId="0" applyFont="1" applyFill="1" applyBorder="1" applyProtection="1"/>
    <xf numFmtId="4" fontId="12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4" xfId="0" applyNumberForma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166" fontId="12" fillId="4" borderId="13" xfId="0" applyNumberFormat="1" applyFont="1" applyFill="1" applyBorder="1" applyAlignment="1" applyProtection="1">
      <alignment horizontal="center" vertical="center" wrapText="1"/>
    </xf>
    <xf numFmtId="166" fontId="12" fillId="4" borderId="16" xfId="0" applyNumberFormat="1" applyFont="1" applyFill="1" applyBorder="1" applyAlignment="1" applyProtection="1">
      <alignment horizontal="center" vertical="center" wrapText="1"/>
    </xf>
    <xf numFmtId="166" fontId="12" fillId="4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</cellXfs>
  <cellStyles count="2">
    <cellStyle name="Обычный" xfId="0" builtinId="0"/>
    <cellStyle name="Обычный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4_financial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ходы"/>
      <sheetName val="CHRONOPAY"/>
      <sheetName val="ROBOKASSA"/>
      <sheetName val="КАРТА"/>
      <sheetName val="Сбербанк"/>
      <sheetName val="Юmoney"/>
      <sheetName val="Смс"/>
    </sheetNames>
    <sheetDataSet>
      <sheetData sheetId="0">
        <row r="12">
          <cell r="C12">
            <v>16371</v>
          </cell>
        </row>
        <row r="25">
          <cell r="C25">
            <v>492924.02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8"/>
  <sheetViews>
    <sheetView showGridLines="0" tabSelected="1" topLeftCell="A10" zoomScaleNormal="100" workbookViewId="0">
      <selection activeCell="A17" sqref="A17:B17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22" t="s">
        <v>0</v>
      </c>
      <c r="C1" s="122"/>
    </row>
    <row r="2" spans="1:5" ht="18.75" x14ac:dyDescent="0.3">
      <c r="B2" s="122" t="s">
        <v>25</v>
      </c>
      <c r="C2" s="122"/>
    </row>
    <row r="3" spans="1:5" ht="18.75" x14ac:dyDescent="0.3">
      <c r="B3" s="36"/>
      <c r="C3" s="36"/>
    </row>
    <row r="4" spans="1:5" ht="18.75" x14ac:dyDescent="0.3">
      <c r="B4" s="119" t="s">
        <v>1</v>
      </c>
      <c r="C4" s="119"/>
    </row>
    <row r="5" spans="1:5" ht="18.75" x14ac:dyDescent="0.3">
      <c r="B5" s="119" t="s">
        <v>2</v>
      </c>
      <c r="C5" s="119"/>
    </row>
    <row r="6" spans="1:5" ht="18.75" x14ac:dyDescent="0.25">
      <c r="B6" s="123" t="s">
        <v>31</v>
      </c>
      <c r="C6" s="123"/>
    </row>
    <row r="7" spans="1:5" ht="15" customHeight="1" x14ac:dyDescent="0.25">
      <c r="B7" s="37"/>
      <c r="C7" s="37"/>
    </row>
    <row r="9" spans="1:5" ht="15" customHeight="1" x14ac:dyDescent="0.25">
      <c r="A9" s="115" t="s">
        <v>26</v>
      </c>
      <c r="B9" s="116"/>
      <c r="C9" s="45">
        <f>[1]Отчет!$C$25</f>
        <v>492924.02</v>
      </c>
      <c r="E9" s="17"/>
    </row>
    <row r="10" spans="1:5" ht="15" customHeight="1" x14ac:dyDescent="0.25">
      <c r="C10" s="12"/>
      <c r="E10" s="17"/>
    </row>
    <row r="11" spans="1:5" ht="15" customHeight="1" x14ac:dyDescent="0.25">
      <c r="A11" s="115" t="s">
        <v>27</v>
      </c>
      <c r="B11" s="116"/>
      <c r="C11" s="46">
        <f>SUM(C12:C14)</f>
        <v>42074.94</v>
      </c>
    </row>
    <row r="12" spans="1:5" ht="15" customHeight="1" x14ac:dyDescent="0.25">
      <c r="A12" s="117" t="s">
        <v>83</v>
      </c>
      <c r="B12" s="118"/>
      <c r="C12" s="13">
        <f>CHRONOPAY!B38</f>
        <v>14416</v>
      </c>
    </row>
    <row r="13" spans="1:5" ht="15" customHeight="1" x14ac:dyDescent="0.25">
      <c r="A13" s="117" t="s">
        <v>82</v>
      </c>
      <c r="B13" s="118"/>
      <c r="C13" s="43">
        <f>ROBOKASSA!B16</f>
        <v>9650</v>
      </c>
    </row>
    <row r="14" spans="1:5" ht="15" customHeight="1" x14ac:dyDescent="0.25">
      <c r="A14" s="8" t="s">
        <v>3</v>
      </c>
      <c r="B14" s="8"/>
      <c r="C14" s="13">
        <f>Сбербанк!B17</f>
        <v>18008.939999999999</v>
      </c>
    </row>
    <row r="15" spans="1:5" ht="15" customHeight="1" x14ac:dyDescent="0.25">
      <c r="A15" s="10"/>
      <c r="B15" s="10"/>
      <c r="C15" s="14"/>
    </row>
    <row r="16" spans="1:5" ht="15" customHeight="1" x14ac:dyDescent="0.25">
      <c r="A16" s="115" t="s">
        <v>28</v>
      </c>
      <c r="B16" s="116"/>
      <c r="C16" s="45">
        <f>SUM(C17:C21)</f>
        <v>38089.61</v>
      </c>
    </row>
    <row r="17" spans="1:5" ht="48.75" customHeight="1" x14ac:dyDescent="0.25">
      <c r="A17" s="141" t="s">
        <v>126</v>
      </c>
      <c r="B17" s="142"/>
      <c r="C17" s="15">
        <f>Расходы!B14</f>
        <v>11008</v>
      </c>
    </row>
    <row r="18" spans="1:5" ht="23.1" customHeight="1" x14ac:dyDescent="0.25">
      <c r="A18" s="120" t="s">
        <v>87</v>
      </c>
      <c r="B18" s="121"/>
      <c r="C18" s="15">
        <f>Расходы!B20</f>
        <v>8300</v>
      </c>
    </row>
    <row r="19" spans="1:5" ht="16.5" customHeight="1" x14ac:dyDescent="0.25">
      <c r="A19" s="120" t="s">
        <v>32</v>
      </c>
      <c r="B19" s="121"/>
      <c r="C19" s="15">
        <f>Расходы!B24</f>
        <v>0</v>
      </c>
    </row>
    <row r="20" spans="1:5" ht="21.95" customHeight="1" x14ac:dyDescent="0.25">
      <c r="A20" s="120" t="s">
        <v>33</v>
      </c>
      <c r="B20" s="121"/>
      <c r="C20" s="15">
        <f>Расходы!B28</f>
        <v>17559</v>
      </c>
    </row>
    <row r="21" spans="1:5" ht="15" customHeight="1" x14ac:dyDescent="0.25">
      <c r="A21" s="8" t="s">
        <v>4</v>
      </c>
      <c r="B21" s="9"/>
      <c r="C21" s="15">
        <f>Расходы!B36</f>
        <v>1222.6099999999999</v>
      </c>
      <c r="D21" s="63"/>
    </row>
    <row r="22" spans="1:5" ht="15" customHeight="1" x14ac:dyDescent="0.25">
      <c r="C22" s="12"/>
      <c r="D22" s="63"/>
      <c r="E22" s="63"/>
    </row>
    <row r="23" spans="1:5" ht="15" customHeight="1" x14ac:dyDescent="0.25">
      <c r="A23" s="115" t="s">
        <v>29</v>
      </c>
      <c r="B23" s="116"/>
      <c r="C23" s="45">
        <f>C9+C11-C16</f>
        <v>496909.35</v>
      </c>
      <c r="E23" s="17"/>
    </row>
    <row r="24" spans="1:5" x14ac:dyDescent="0.25">
      <c r="C24" s="25"/>
    </row>
    <row r="25" spans="1:5" x14ac:dyDescent="0.25">
      <c r="E25" s="17"/>
    </row>
    <row r="26" spans="1:5" x14ac:dyDescent="0.25">
      <c r="C26" s="25"/>
    </row>
    <row r="27" spans="1:5" x14ac:dyDescent="0.25">
      <c r="E27" s="17"/>
    </row>
    <row r="28" spans="1:5" x14ac:dyDescent="0.25">
      <c r="C28" s="26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6:B16"/>
    <mergeCell ref="B4:C4"/>
    <mergeCell ref="B2:C2"/>
    <mergeCell ref="B6:C6"/>
    <mergeCell ref="A9:B9"/>
    <mergeCell ref="A23:B23"/>
    <mergeCell ref="A11:B11"/>
    <mergeCell ref="A13:B13"/>
    <mergeCell ref="B5:C5"/>
    <mergeCell ref="A12:B12"/>
    <mergeCell ref="A19:B19"/>
    <mergeCell ref="A20:B20"/>
    <mergeCell ref="A18:B18"/>
    <mergeCell ref="A17:B17"/>
  </mergeCells>
  <pageMargins left="0.7" right="0.7" top="0.75" bottom="0.75" header="0.3" footer="0.3"/>
  <pageSetup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7"/>
  <sheetViews>
    <sheetView showGridLines="0" topLeftCell="A13" zoomScaleNormal="100" workbookViewId="0">
      <selection activeCell="C26" sqref="C26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6.5703125" customWidth="1"/>
    <col min="4" max="209" width="8.85546875" customWidth="1"/>
  </cols>
  <sheetData>
    <row r="1" spans="1:3" ht="18.75" x14ac:dyDescent="0.3">
      <c r="B1" s="122" t="s">
        <v>0</v>
      </c>
      <c r="C1" s="122"/>
    </row>
    <row r="2" spans="1:3" ht="18.75" x14ac:dyDescent="0.3">
      <c r="B2" s="122" t="s">
        <v>25</v>
      </c>
      <c r="C2" s="122"/>
    </row>
    <row r="3" spans="1:3" ht="18.75" x14ac:dyDescent="0.3">
      <c r="B3" s="119"/>
      <c r="C3" s="119"/>
    </row>
    <row r="4" spans="1:3" ht="18.75" x14ac:dyDescent="0.3">
      <c r="A4" s="1" t="s">
        <v>5</v>
      </c>
      <c r="B4" s="119" t="s">
        <v>6</v>
      </c>
      <c r="C4" s="119"/>
    </row>
    <row r="5" spans="1:3" ht="18.75" x14ac:dyDescent="0.25">
      <c r="B5" s="123" t="str">
        <f>Отчет!B6</f>
        <v>за май 2021 г.</v>
      </c>
      <c r="C5" s="123"/>
    </row>
    <row r="6" spans="1:3" ht="15.75" x14ac:dyDescent="0.25">
      <c r="B6" s="3"/>
      <c r="C6" s="4"/>
    </row>
    <row r="8" spans="1:3" ht="15" customHeight="1" x14ac:dyDescent="0.25">
      <c r="A8" s="31" t="s">
        <v>7</v>
      </c>
      <c r="B8" s="7" t="s">
        <v>8</v>
      </c>
      <c r="C8" s="32" t="s">
        <v>9</v>
      </c>
    </row>
    <row r="9" spans="1:3" ht="15" customHeight="1" x14ac:dyDescent="0.25">
      <c r="A9" s="77" t="s">
        <v>95</v>
      </c>
      <c r="B9" s="78"/>
      <c r="C9" s="79"/>
    </row>
    <row r="10" spans="1:3" s="71" customFormat="1" ht="15" customHeight="1" x14ac:dyDescent="0.25">
      <c r="A10" s="59">
        <v>44322</v>
      </c>
      <c r="B10" s="27">
        <v>1803</v>
      </c>
      <c r="C10" s="91" t="s">
        <v>90</v>
      </c>
    </row>
    <row r="11" spans="1:3" s="71" customFormat="1" ht="15" customHeight="1" x14ac:dyDescent="0.25">
      <c r="A11" s="59">
        <v>44334</v>
      </c>
      <c r="B11" s="27">
        <v>3373</v>
      </c>
      <c r="C11" s="91" t="s">
        <v>89</v>
      </c>
    </row>
    <row r="12" spans="1:3" s="71" customFormat="1" ht="15" customHeight="1" x14ac:dyDescent="0.25">
      <c r="A12" s="59">
        <v>44334</v>
      </c>
      <c r="B12" s="27">
        <v>2916</v>
      </c>
      <c r="C12" s="91" t="s">
        <v>96</v>
      </c>
    </row>
    <row r="13" spans="1:3" s="71" customFormat="1" ht="15" customHeight="1" x14ac:dyDescent="0.25">
      <c r="A13" s="59">
        <v>44340</v>
      </c>
      <c r="B13" s="27">
        <v>2916</v>
      </c>
      <c r="C13" s="91" t="s">
        <v>92</v>
      </c>
    </row>
    <row r="14" spans="1:3" ht="15" customHeight="1" x14ac:dyDescent="0.25">
      <c r="A14" s="98" t="s">
        <v>10</v>
      </c>
      <c r="B14" s="99">
        <f>SUM(B10:B13)</f>
        <v>11008</v>
      </c>
      <c r="C14" s="100"/>
    </row>
    <row r="15" spans="1:3" ht="15" customHeight="1" x14ac:dyDescent="0.25">
      <c r="A15" s="72" t="s">
        <v>87</v>
      </c>
      <c r="B15" s="73"/>
      <c r="C15" s="84"/>
    </row>
    <row r="16" spans="1:3" s="71" customFormat="1" ht="15" customHeight="1" x14ac:dyDescent="0.25">
      <c r="A16" s="59">
        <v>44321</v>
      </c>
      <c r="B16" s="27">
        <v>5000</v>
      </c>
      <c r="C16" s="91" t="s">
        <v>91</v>
      </c>
    </row>
    <row r="17" spans="1:3" s="71" customFormat="1" ht="15" customHeight="1" x14ac:dyDescent="0.25">
      <c r="A17" s="59">
        <v>44334</v>
      </c>
      <c r="B17" s="27">
        <v>3300</v>
      </c>
      <c r="C17" s="91" t="s">
        <v>35</v>
      </c>
    </row>
    <row r="18" spans="1:3" s="71" customFormat="1" ht="15" customHeight="1" x14ac:dyDescent="0.25">
      <c r="A18" s="59"/>
      <c r="B18" s="27"/>
      <c r="C18" s="91"/>
    </row>
    <row r="19" spans="1:3" s="71" customFormat="1" ht="15" customHeight="1" x14ac:dyDescent="0.25">
      <c r="A19" s="70"/>
      <c r="B19" s="86"/>
      <c r="C19" s="94"/>
    </row>
    <row r="20" spans="1:3" s="24" customFormat="1" ht="15" customHeight="1" x14ac:dyDescent="0.25">
      <c r="A20" s="81"/>
      <c r="B20" s="80">
        <f>SUM(B16:B19)</f>
        <v>8300</v>
      </c>
      <c r="C20" s="82"/>
    </row>
    <row r="21" spans="1:3" s="24" customFormat="1" ht="15" customHeight="1" x14ac:dyDescent="0.25">
      <c r="A21" s="33" t="s">
        <v>32</v>
      </c>
      <c r="B21" s="34"/>
      <c r="C21" s="35"/>
    </row>
    <row r="22" spans="1:3" s="24" customFormat="1" ht="15" customHeight="1" x14ac:dyDescent="0.25">
      <c r="A22" s="70"/>
      <c r="B22" s="96"/>
      <c r="C22" s="87"/>
    </row>
    <row r="23" spans="1:3" s="24" customFormat="1" ht="15" customHeight="1" x14ac:dyDescent="0.25">
      <c r="A23" s="70"/>
      <c r="B23" s="86"/>
      <c r="C23" s="93"/>
    </row>
    <row r="24" spans="1:3" s="68" customFormat="1" ht="15.75" customHeight="1" x14ac:dyDescent="0.25">
      <c r="A24" s="81" t="s">
        <v>10</v>
      </c>
      <c r="B24" s="80">
        <f>SUM(B22:B23)</f>
        <v>0</v>
      </c>
      <c r="C24" s="75"/>
    </row>
    <row r="25" spans="1:3" ht="15" customHeight="1" x14ac:dyDescent="0.25">
      <c r="A25" s="76" t="s">
        <v>33</v>
      </c>
      <c r="B25" s="76"/>
      <c r="C25" s="76"/>
    </row>
    <row r="26" spans="1:3" s="71" customFormat="1" ht="15" customHeight="1" x14ac:dyDescent="0.25">
      <c r="A26" s="59">
        <v>44321</v>
      </c>
      <c r="B26" s="27">
        <v>7785</v>
      </c>
      <c r="C26" s="91" t="s">
        <v>34</v>
      </c>
    </row>
    <row r="27" spans="1:3" s="71" customFormat="1" ht="15" customHeight="1" x14ac:dyDescent="0.25">
      <c r="A27" s="59">
        <v>44334</v>
      </c>
      <c r="B27" s="27">
        <f>13074-3300</f>
        <v>9774</v>
      </c>
      <c r="C27" s="91" t="s">
        <v>35</v>
      </c>
    </row>
    <row r="28" spans="1:3" ht="15" customHeight="1" x14ac:dyDescent="0.25">
      <c r="A28" s="66" t="s">
        <v>10</v>
      </c>
      <c r="B28" s="50">
        <f>SUM(B26:B27)</f>
        <v>17559</v>
      </c>
      <c r="C28" s="51"/>
    </row>
    <row r="29" spans="1:3" ht="15" customHeight="1" x14ac:dyDescent="0.25">
      <c r="A29" s="77" t="s">
        <v>4</v>
      </c>
      <c r="B29" s="39"/>
      <c r="C29" s="79"/>
    </row>
    <row r="30" spans="1:3" x14ac:dyDescent="0.25">
      <c r="A30" s="124" t="s">
        <v>30</v>
      </c>
      <c r="B30" s="83"/>
      <c r="C30" s="85" t="s">
        <v>21</v>
      </c>
    </row>
    <row r="31" spans="1:3" s="71" customFormat="1" x14ac:dyDescent="0.25">
      <c r="A31" s="125"/>
      <c r="B31" s="83"/>
      <c r="C31" s="85" t="s">
        <v>22</v>
      </c>
    </row>
    <row r="32" spans="1:3" x14ac:dyDescent="0.25">
      <c r="A32" s="125"/>
      <c r="B32" s="83"/>
      <c r="C32" s="85" t="s">
        <v>20</v>
      </c>
    </row>
    <row r="33" spans="1:3" s="71" customFormat="1" x14ac:dyDescent="0.25">
      <c r="A33" s="125"/>
      <c r="B33" s="83"/>
      <c r="C33" s="85" t="s">
        <v>23</v>
      </c>
    </row>
    <row r="34" spans="1:3" s="71" customFormat="1" x14ac:dyDescent="0.25">
      <c r="A34" s="125"/>
      <c r="B34" s="83"/>
      <c r="C34" s="85" t="s">
        <v>24</v>
      </c>
    </row>
    <row r="35" spans="1:3" x14ac:dyDescent="0.25">
      <c r="A35" s="126"/>
      <c r="B35" s="83">
        <f>199+295+418.06+310.55</f>
        <v>1222.6099999999999</v>
      </c>
      <c r="C35" s="85" t="s">
        <v>19</v>
      </c>
    </row>
    <row r="36" spans="1:3" x14ac:dyDescent="0.25">
      <c r="A36" s="55" t="s">
        <v>10</v>
      </c>
      <c r="B36" s="62">
        <f>SUM(B30:B35)</f>
        <v>1222.6099999999999</v>
      </c>
      <c r="C36" s="56"/>
    </row>
    <row r="37" spans="1:3" x14ac:dyDescent="0.25">
      <c r="A37" s="67" t="s">
        <v>17</v>
      </c>
      <c r="B37" s="38">
        <f>B14+B20+B24+B28+B36</f>
        <v>38089.61</v>
      </c>
      <c r="C37" s="47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30:A35"/>
    <mergeCell ref="B1:C1"/>
    <mergeCell ref="B2:C2"/>
    <mergeCell ref="B3:C3"/>
    <mergeCell ref="B4:C4"/>
    <mergeCell ref="B5:C5"/>
  </mergeCells>
  <conditionalFormatting sqref="C24 C35 C30:C31">
    <cfRule type="containsText" dxfId="8" priority="304" operator="containsText" text="стерилизация">
      <formula>NOT(ISERROR(SEARCH("стерилизация",C24)))</formula>
    </cfRule>
    <cfRule type="containsText" dxfId="7" priority="305" operator="containsText" text="стерилизация">
      <formula>NOT(ISERROR(SEARCH("стерилизация",C24)))</formula>
    </cfRule>
    <cfRule type="containsText" dxfId="6" priority="306" operator="containsText" text="лечение">
      <formula>NOT(ISERROR(SEARCH("лечение",C24)))</formula>
    </cfRule>
  </conditionalFormatting>
  <conditionalFormatting sqref="C32:C33">
    <cfRule type="containsText" dxfId="5" priority="28" operator="containsText" text="стерилизация">
      <formula>NOT(ISERROR(SEARCH("стерилизация",C32)))</formula>
    </cfRule>
    <cfRule type="containsText" dxfId="4" priority="29" operator="containsText" text="стерилизация">
      <formula>NOT(ISERROR(SEARCH("стерилизация",C32)))</formula>
    </cfRule>
    <cfRule type="containsText" dxfId="3" priority="30" operator="containsText" text="лечение">
      <formula>NOT(ISERROR(SEARCH("лечение",C32)))</formula>
    </cfRule>
  </conditionalFormatting>
  <conditionalFormatting sqref="C34">
    <cfRule type="containsText" dxfId="2" priority="1" operator="containsText" text="стерилизация">
      <formula>NOT(ISERROR(SEARCH("стерилизация",C34)))</formula>
    </cfRule>
    <cfRule type="containsText" dxfId="1" priority="2" operator="containsText" text="стерилизация">
      <formula>NOT(ISERROR(SEARCH("стерилизация",C34)))</formula>
    </cfRule>
    <cfRule type="containsText" dxfId="0" priority="3" operator="containsText" text="лечение">
      <formula>NOT(ISERROR(SEARCH("лечение",C34)))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2"/>
  <sheetViews>
    <sheetView showGridLines="0" topLeftCell="A16" workbookViewId="0">
      <selection activeCell="A39" sqref="A39"/>
    </sheetView>
  </sheetViews>
  <sheetFormatPr defaultColWidth="11.42578125" defaultRowHeight="15" x14ac:dyDescent="0.25"/>
  <cols>
    <col min="1" max="1" width="26.85546875" style="1" customWidth="1"/>
    <col min="2" max="2" width="17.7109375" style="53" customWidth="1"/>
    <col min="3" max="3" width="28.28515625" style="6" customWidth="1"/>
    <col min="4" max="4" width="58.7109375" customWidth="1"/>
    <col min="5" max="251" width="8.85546875" customWidth="1"/>
  </cols>
  <sheetData>
    <row r="1" spans="1:4" ht="18.75" x14ac:dyDescent="0.3">
      <c r="B1" s="127" t="s">
        <v>0</v>
      </c>
      <c r="C1" s="127"/>
      <c r="D1" s="127"/>
    </row>
    <row r="2" spans="1:4" ht="18.75" x14ac:dyDescent="0.3">
      <c r="B2" s="127" t="s">
        <v>25</v>
      </c>
      <c r="C2" s="127"/>
      <c r="D2" s="127"/>
    </row>
    <row r="3" spans="1:4" ht="18" customHeight="1" x14ac:dyDescent="0.3">
      <c r="B3" s="52"/>
      <c r="C3" s="42"/>
    </row>
    <row r="4" spans="1:4" ht="18.75" x14ac:dyDescent="0.25">
      <c r="B4" s="128" t="s">
        <v>36</v>
      </c>
      <c r="C4" s="128"/>
      <c r="D4" s="128"/>
    </row>
    <row r="5" spans="1:4" ht="18.75" x14ac:dyDescent="0.25">
      <c r="B5" s="128" t="s">
        <v>37</v>
      </c>
      <c r="C5" s="128"/>
      <c r="D5" s="128"/>
    </row>
    <row r="6" spans="1:4" ht="18.75" x14ac:dyDescent="0.3">
      <c r="B6" s="129" t="str">
        <f>Отчет!B6</f>
        <v>за май 2021 г.</v>
      </c>
      <c r="C6" s="130"/>
      <c r="D6" s="130"/>
    </row>
    <row r="8" spans="1:4" x14ac:dyDescent="0.25">
      <c r="A8" s="18" t="s">
        <v>43</v>
      </c>
      <c r="B8" s="19" t="s">
        <v>8</v>
      </c>
      <c r="C8" s="23" t="s">
        <v>11</v>
      </c>
      <c r="D8" s="11" t="s">
        <v>9</v>
      </c>
    </row>
    <row r="9" spans="1:4" s="71" customFormat="1" x14ac:dyDescent="0.25">
      <c r="A9" s="29" t="s">
        <v>44</v>
      </c>
      <c r="B9" s="57">
        <v>500</v>
      </c>
      <c r="C9" s="30" t="s">
        <v>97</v>
      </c>
      <c r="D9" s="97" t="s">
        <v>12</v>
      </c>
    </row>
    <row r="10" spans="1:4" s="71" customFormat="1" x14ac:dyDescent="0.25">
      <c r="A10" s="29" t="s">
        <v>45</v>
      </c>
      <c r="B10" s="57">
        <v>360</v>
      </c>
      <c r="C10" s="30" t="s">
        <v>98</v>
      </c>
      <c r="D10" s="97" t="s">
        <v>12</v>
      </c>
    </row>
    <row r="11" spans="1:4" s="71" customFormat="1" x14ac:dyDescent="0.25">
      <c r="A11" s="29" t="s">
        <v>46</v>
      </c>
      <c r="B11" s="57">
        <v>1000</v>
      </c>
      <c r="C11" s="30" t="s">
        <v>99</v>
      </c>
      <c r="D11" s="97" t="s">
        <v>12</v>
      </c>
    </row>
    <row r="12" spans="1:4" s="71" customFormat="1" x14ac:dyDescent="0.25">
      <c r="A12" s="29" t="s">
        <v>47</v>
      </c>
      <c r="B12" s="57">
        <v>300</v>
      </c>
      <c r="C12" s="30" t="s">
        <v>100</v>
      </c>
      <c r="D12" s="97" t="s">
        <v>12</v>
      </c>
    </row>
    <row r="13" spans="1:4" s="71" customFormat="1" x14ac:dyDescent="0.25">
      <c r="A13" s="29" t="s">
        <v>48</v>
      </c>
      <c r="B13" s="57">
        <v>1500</v>
      </c>
      <c r="C13" s="30" t="s">
        <v>101</v>
      </c>
      <c r="D13" s="97" t="s">
        <v>12</v>
      </c>
    </row>
    <row r="14" spans="1:4" s="71" customFormat="1" x14ac:dyDescent="0.25">
      <c r="A14" s="29" t="s">
        <v>49</v>
      </c>
      <c r="B14" s="57">
        <v>200</v>
      </c>
      <c r="C14" s="30" t="s">
        <v>102</v>
      </c>
      <c r="D14" s="103" t="s">
        <v>72</v>
      </c>
    </row>
    <row r="15" spans="1:4" s="71" customFormat="1" x14ac:dyDescent="0.25">
      <c r="A15" s="29" t="s">
        <v>49</v>
      </c>
      <c r="B15" s="57">
        <v>200</v>
      </c>
      <c r="C15" s="30" t="s">
        <v>102</v>
      </c>
      <c r="D15" s="97" t="s">
        <v>12</v>
      </c>
    </row>
    <row r="16" spans="1:4" s="71" customFormat="1" x14ac:dyDescent="0.25">
      <c r="A16" s="29" t="s">
        <v>50</v>
      </c>
      <c r="B16" s="57">
        <v>500</v>
      </c>
      <c r="C16" s="30" t="s">
        <v>103</v>
      </c>
      <c r="D16" s="97" t="s">
        <v>12</v>
      </c>
    </row>
    <row r="17" spans="1:4" s="71" customFormat="1" x14ac:dyDescent="0.25">
      <c r="A17" s="29" t="s">
        <v>51</v>
      </c>
      <c r="B17" s="57">
        <v>500</v>
      </c>
      <c r="C17" s="30" t="s">
        <v>38</v>
      </c>
      <c r="D17" s="97" t="s">
        <v>12</v>
      </c>
    </row>
    <row r="18" spans="1:4" s="71" customFormat="1" x14ac:dyDescent="0.25">
      <c r="A18" s="29" t="s">
        <v>52</v>
      </c>
      <c r="B18" s="57">
        <v>500</v>
      </c>
      <c r="C18" s="30" t="s">
        <v>38</v>
      </c>
      <c r="D18" s="97" t="s">
        <v>12</v>
      </c>
    </row>
    <row r="19" spans="1:4" s="71" customFormat="1" x14ac:dyDescent="0.25">
      <c r="A19" s="29" t="s">
        <v>53</v>
      </c>
      <c r="B19" s="57">
        <v>500</v>
      </c>
      <c r="C19" s="30" t="s">
        <v>104</v>
      </c>
      <c r="D19" s="97" t="s">
        <v>12</v>
      </c>
    </row>
    <row r="20" spans="1:4" s="71" customFormat="1" x14ac:dyDescent="0.25">
      <c r="A20" s="29" t="s">
        <v>54</v>
      </c>
      <c r="B20" s="57">
        <v>500</v>
      </c>
      <c r="C20" s="30" t="s">
        <v>98</v>
      </c>
      <c r="D20" s="97" t="s">
        <v>12</v>
      </c>
    </row>
    <row r="21" spans="1:4" s="71" customFormat="1" x14ac:dyDescent="0.25">
      <c r="A21" s="29" t="s">
        <v>55</v>
      </c>
      <c r="B21" s="57">
        <v>100</v>
      </c>
      <c r="C21" s="30" t="s">
        <v>105</v>
      </c>
      <c r="D21" s="97" t="s">
        <v>12</v>
      </c>
    </row>
    <row r="22" spans="1:4" s="71" customFormat="1" x14ac:dyDescent="0.25">
      <c r="A22" s="29" t="s">
        <v>56</v>
      </c>
      <c r="B22" s="57">
        <v>200</v>
      </c>
      <c r="C22" s="30" t="s">
        <v>106</v>
      </c>
      <c r="D22" s="97" t="s">
        <v>12</v>
      </c>
    </row>
    <row r="23" spans="1:4" s="71" customFormat="1" x14ac:dyDescent="0.25">
      <c r="A23" s="29" t="s">
        <v>57</v>
      </c>
      <c r="B23" s="57">
        <v>500</v>
      </c>
      <c r="C23" s="30" t="s">
        <v>107</v>
      </c>
      <c r="D23" s="103" t="s">
        <v>72</v>
      </c>
    </row>
    <row r="24" spans="1:4" s="71" customFormat="1" x14ac:dyDescent="0.25">
      <c r="A24" s="29" t="s">
        <v>58</v>
      </c>
      <c r="B24" s="57">
        <v>500</v>
      </c>
      <c r="C24" s="30" t="s">
        <v>108</v>
      </c>
      <c r="D24" s="97" t="s">
        <v>12</v>
      </c>
    </row>
    <row r="25" spans="1:4" s="71" customFormat="1" x14ac:dyDescent="0.25">
      <c r="A25" s="29" t="s">
        <v>59</v>
      </c>
      <c r="B25" s="57">
        <v>500</v>
      </c>
      <c r="C25" s="30" t="s">
        <v>109</v>
      </c>
      <c r="D25" s="97" t="s">
        <v>12</v>
      </c>
    </row>
    <row r="26" spans="1:4" s="71" customFormat="1" x14ac:dyDescent="0.25">
      <c r="A26" s="29" t="s">
        <v>60</v>
      </c>
      <c r="B26" s="57">
        <v>356</v>
      </c>
      <c r="C26" s="30" t="s">
        <v>98</v>
      </c>
      <c r="D26" s="97" t="s">
        <v>12</v>
      </c>
    </row>
    <row r="27" spans="1:4" s="71" customFormat="1" x14ac:dyDescent="0.25">
      <c r="A27" s="29" t="s">
        <v>61</v>
      </c>
      <c r="B27" s="57">
        <v>200</v>
      </c>
      <c r="C27" s="30" t="s">
        <v>110</v>
      </c>
      <c r="D27" s="97" t="s">
        <v>12</v>
      </c>
    </row>
    <row r="28" spans="1:4" s="71" customFormat="1" x14ac:dyDescent="0.25">
      <c r="A28" s="29" t="s">
        <v>62</v>
      </c>
      <c r="B28" s="57">
        <v>500</v>
      </c>
      <c r="C28" s="30" t="s">
        <v>111</v>
      </c>
      <c r="D28" s="97" t="s">
        <v>12</v>
      </c>
    </row>
    <row r="29" spans="1:4" s="71" customFormat="1" x14ac:dyDescent="0.25">
      <c r="A29" s="29" t="s">
        <v>63</v>
      </c>
      <c r="B29" s="57">
        <v>3000</v>
      </c>
      <c r="C29" s="30" t="s">
        <v>112</v>
      </c>
      <c r="D29" s="97" t="s">
        <v>12</v>
      </c>
    </row>
    <row r="30" spans="1:4" s="71" customFormat="1" x14ac:dyDescent="0.25">
      <c r="A30" s="29" t="s">
        <v>64</v>
      </c>
      <c r="B30" s="57">
        <v>500</v>
      </c>
      <c r="C30" s="30" t="s">
        <v>39</v>
      </c>
      <c r="D30" s="97" t="s">
        <v>12</v>
      </c>
    </row>
    <row r="31" spans="1:4" s="71" customFormat="1" x14ac:dyDescent="0.25">
      <c r="A31" s="29" t="s">
        <v>65</v>
      </c>
      <c r="B31" s="57">
        <v>500</v>
      </c>
      <c r="C31" s="30" t="s">
        <v>39</v>
      </c>
      <c r="D31" s="97" t="s">
        <v>12</v>
      </c>
    </row>
    <row r="32" spans="1:4" s="71" customFormat="1" x14ac:dyDescent="0.25">
      <c r="A32" s="29" t="s">
        <v>66</v>
      </c>
      <c r="B32" s="57">
        <v>200</v>
      </c>
      <c r="C32" s="30" t="s">
        <v>40</v>
      </c>
      <c r="D32" s="97" t="s">
        <v>12</v>
      </c>
    </row>
    <row r="33" spans="1:4" s="71" customFormat="1" x14ac:dyDescent="0.25">
      <c r="A33" s="29" t="s">
        <v>67</v>
      </c>
      <c r="B33" s="57">
        <v>100</v>
      </c>
      <c r="C33" s="30" t="s">
        <v>113</v>
      </c>
      <c r="D33" s="97" t="s">
        <v>12</v>
      </c>
    </row>
    <row r="34" spans="1:4" s="71" customFormat="1" x14ac:dyDescent="0.25">
      <c r="A34" s="29" t="s">
        <v>68</v>
      </c>
      <c r="B34" s="57">
        <v>100</v>
      </c>
      <c r="C34" s="30" t="s">
        <v>114</v>
      </c>
      <c r="D34" s="103" t="s">
        <v>71</v>
      </c>
    </row>
    <row r="35" spans="1:4" s="71" customFormat="1" x14ac:dyDescent="0.25">
      <c r="A35" s="29" t="s">
        <v>69</v>
      </c>
      <c r="B35" s="57">
        <v>200</v>
      </c>
      <c r="C35" s="30" t="s">
        <v>41</v>
      </c>
      <c r="D35" s="97" t="s">
        <v>12</v>
      </c>
    </row>
    <row r="36" spans="1:4" s="71" customFormat="1" x14ac:dyDescent="0.25">
      <c r="A36" s="29" t="s">
        <v>69</v>
      </c>
      <c r="B36" s="57">
        <v>200</v>
      </c>
      <c r="C36" s="30" t="s">
        <v>42</v>
      </c>
      <c r="D36" s="97" t="s">
        <v>12</v>
      </c>
    </row>
    <row r="37" spans="1:4" s="71" customFormat="1" x14ac:dyDescent="0.25">
      <c r="A37" s="29" t="s">
        <v>70</v>
      </c>
      <c r="B37" s="57">
        <v>200</v>
      </c>
      <c r="C37" s="30" t="s">
        <v>115</v>
      </c>
      <c r="D37" s="97" t="s">
        <v>12</v>
      </c>
    </row>
    <row r="38" spans="1:4" ht="30" customHeight="1" x14ac:dyDescent="0.25">
      <c r="A38" s="108" t="s">
        <v>122</v>
      </c>
      <c r="B38" s="7">
        <f>SUM(B9:B37)</f>
        <v>14416</v>
      </c>
      <c r="C38" s="41"/>
      <c r="D38" s="54"/>
    </row>
    <row r="42" spans="1:4" x14ac:dyDescent="0.25">
      <c r="B42" s="6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3"/>
  <sheetViews>
    <sheetView showGridLines="0" workbookViewId="0">
      <selection activeCell="B2" sqref="B2:E5"/>
    </sheetView>
  </sheetViews>
  <sheetFormatPr defaultColWidth="11.42578125" defaultRowHeight="15" x14ac:dyDescent="0.25"/>
  <cols>
    <col min="1" max="1" width="20.7109375" customWidth="1"/>
    <col min="2" max="2" width="15.7109375" style="17" customWidth="1"/>
    <col min="3" max="3" width="35.28515625" customWidth="1"/>
    <col min="4" max="4" width="34.7109375" bestFit="1" customWidth="1"/>
    <col min="5" max="252" width="8.85546875" customWidth="1"/>
  </cols>
  <sheetData>
    <row r="1" spans="1:5" ht="18.75" x14ac:dyDescent="0.3">
      <c r="B1" s="127"/>
      <c r="C1" s="127"/>
      <c r="D1" s="127"/>
    </row>
    <row r="2" spans="1:5" ht="18.75" x14ac:dyDescent="0.3">
      <c r="B2" s="127" t="s">
        <v>0</v>
      </c>
      <c r="C2" s="127"/>
      <c r="D2" s="127"/>
      <c r="E2" s="127"/>
    </row>
    <row r="3" spans="1:5" ht="18" customHeight="1" x14ac:dyDescent="0.3">
      <c r="B3" s="127" t="s">
        <v>25</v>
      </c>
      <c r="C3" s="127"/>
      <c r="D3" s="127"/>
      <c r="E3" s="127"/>
    </row>
    <row r="4" spans="1:5" ht="18.75" x14ac:dyDescent="0.3">
      <c r="B4" s="71"/>
      <c r="C4" s="16" t="s">
        <v>123</v>
      </c>
      <c r="D4" s="5"/>
      <c r="E4" s="5"/>
    </row>
    <row r="5" spans="1:5" ht="18.75" x14ac:dyDescent="0.25">
      <c r="B5" s="128" t="s">
        <v>124</v>
      </c>
      <c r="C5" s="128"/>
      <c r="D5" s="128"/>
      <c r="E5" s="128"/>
    </row>
    <row r="6" spans="1:5" ht="18.75" x14ac:dyDescent="0.25">
      <c r="B6" s="123" t="s">
        <v>125</v>
      </c>
      <c r="C6" s="128"/>
      <c r="D6" s="128"/>
      <c r="E6" s="128"/>
    </row>
    <row r="8" spans="1:5" s="22" customFormat="1" ht="33" customHeight="1" x14ac:dyDescent="0.25">
      <c r="A8" s="18" t="s">
        <v>43</v>
      </c>
      <c r="B8" s="20" t="s">
        <v>8</v>
      </c>
      <c r="C8" s="19" t="s">
        <v>80</v>
      </c>
      <c r="D8" s="21" t="s">
        <v>13</v>
      </c>
    </row>
    <row r="9" spans="1:5" s="74" customFormat="1" x14ac:dyDescent="0.25">
      <c r="A9" s="29" t="s">
        <v>73</v>
      </c>
      <c r="B9" s="57">
        <v>500</v>
      </c>
      <c r="C9" s="88" t="s">
        <v>116</v>
      </c>
      <c r="D9" s="92" t="s">
        <v>12</v>
      </c>
    </row>
    <row r="10" spans="1:5" s="74" customFormat="1" x14ac:dyDescent="0.25">
      <c r="A10" s="29" t="s">
        <v>74</v>
      </c>
      <c r="B10" s="57">
        <v>200</v>
      </c>
      <c r="C10" s="88" t="s">
        <v>117</v>
      </c>
      <c r="D10" s="92" t="s">
        <v>12</v>
      </c>
    </row>
    <row r="11" spans="1:5" s="74" customFormat="1" x14ac:dyDescent="0.25">
      <c r="A11" s="29" t="s">
        <v>75</v>
      </c>
      <c r="B11" s="57">
        <v>500</v>
      </c>
      <c r="C11" s="88" t="s">
        <v>118</v>
      </c>
      <c r="D11" s="92" t="s">
        <v>12</v>
      </c>
    </row>
    <row r="12" spans="1:5" s="74" customFormat="1" x14ac:dyDescent="0.25">
      <c r="A12" s="29" t="s">
        <v>76</v>
      </c>
      <c r="B12" s="57">
        <v>200</v>
      </c>
      <c r="C12" s="88" t="s">
        <v>119</v>
      </c>
      <c r="D12" s="92" t="s">
        <v>12</v>
      </c>
    </row>
    <row r="13" spans="1:5" s="74" customFormat="1" x14ac:dyDescent="0.25">
      <c r="A13" s="29" t="s">
        <v>77</v>
      </c>
      <c r="B13" s="57">
        <v>5000</v>
      </c>
      <c r="C13" s="88" t="s">
        <v>120</v>
      </c>
      <c r="D13" s="92" t="s">
        <v>12</v>
      </c>
    </row>
    <row r="14" spans="1:5" s="74" customFormat="1" x14ac:dyDescent="0.25">
      <c r="A14" s="29" t="s">
        <v>78</v>
      </c>
      <c r="B14" s="57">
        <v>2250</v>
      </c>
      <c r="C14" s="88" t="s">
        <v>121</v>
      </c>
      <c r="D14" s="92" t="s">
        <v>12</v>
      </c>
    </row>
    <row r="15" spans="1:5" s="74" customFormat="1" x14ac:dyDescent="0.25">
      <c r="A15" s="29" t="s">
        <v>79</v>
      </c>
      <c r="B15" s="57">
        <v>1000</v>
      </c>
      <c r="C15" s="88" t="s">
        <v>81</v>
      </c>
      <c r="D15" s="92" t="s">
        <v>12</v>
      </c>
    </row>
    <row r="16" spans="1:5" ht="30" customHeight="1" x14ac:dyDescent="0.25">
      <c r="A16" s="109" t="s">
        <v>10</v>
      </c>
      <c r="B16" s="64">
        <f>SUM(B9:B15)</f>
        <v>9650</v>
      </c>
      <c r="C16" s="65"/>
      <c r="D16" s="28"/>
    </row>
    <row r="18" spans="2:2" x14ac:dyDescent="0.25">
      <c r="B18" s="40"/>
    </row>
    <row r="22" spans="2:2" ht="15" customHeight="1" x14ac:dyDescent="0.25"/>
    <row r="23" spans="2:2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E2"/>
    <mergeCell ref="B3:E3"/>
    <mergeCell ref="B5:E5"/>
    <mergeCell ref="B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7"/>
  <sheetViews>
    <sheetView showGridLines="0" workbookViewId="0">
      <selection activeCell="B20" sqref="B20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1.5703125" style="61" bestFit="1" customWidth="1"/>
    <col min="4" max="4" width="36" style="71" customWidth="1"/>
    <col min="5" max="5" width="25.140625" style="71" customWidth="1"/>
    <col min="6" max="253" width="8.85546875" style="71" customWidth="1"/>
    <col min="254" max="16384" width="11.42578125" style="71"/>
  </cols>
  <sheetData>
    <row r="1" spans="1:5" ht="18.75" x14ac:dyDescent="0.3">
      <c r="B1" s="127" t="s">
        <v>0</v>
      </c>
      <c r="C1" s="127"/>
      <c r="D1" s="127"/>
    </row>
    <row r="2" spans="1:5" ht="15" customHeight="1" x14ac:dyDescent="0.3">
      <c r="B2" s="127" t="s">
        <v>25</v>
      </c>
      <c r="C2" s="127"/>
      <c r="D2" s="127"/>
    </row>
    <row r="3" spans="1:5" ht="15" customHeight="1" x14ac:dyDescent="0.3">
      <c r="B3" s="89"/>
      <c r="C3" s="60"/>
    </row>
    <row r="4" spans="1:5" ht="15" customHeight="1" x14ac:dyDescent="0.25">
      <c r="B4" s="128" t="s">
        <v>14</v>
      </c>
      <c r="C4" s="128"/>
      <c r="D4" s="128"/>
    </row>
    <row r="5" spans="1:5" ht="15" customHeight="1" x14ac:dyDescent="0.25">
      <c r="B5" s="128" t="s">
        <v>15</v>
      </c>
      <c r="C5" s="128"/>
      <c r="D5" s="128"/>
    </row>
    <row r="6" spans="1:5" ht="15" customHeight="1" x14ac:dyDescent="0.3">
      <c r="B6" s="129" t="str">
        <f>Отчет!B6</f>
        <v>за май 2021 г.</v>
      </c>
      <c r="C6" s="130"/>
      <c r="D6" s="130"/>
    </row>
    <row r="9" spans="1:5" ht="15" customHeight="1" x14ac:dyDescent="0.25">
      <c r="A9" s="90" t="s">
        <v>16</v>
      </c>
      <c r="B9" s="23" t="s">
        <v>8</v>
      </c>
      <c r="C9" s="23" t="s">
        <v>11</v>
      </c>
      <c r="D9" s="11" t="s">
        <v>13</v>
      </c>
      <c r="E9" s="11" t="s">
        <v>85</v>
      </c>
    </row>
    <row r="10" spans="1:5" ht="15" customHeight="1" x14ac:dyDescent="0.25">
      <c r="A10" s="135" t="s">
        <v>18</v>
      </c>
      <c r="B10" s="135"/>
      <c r="C10" s="135"/>
      <c r="D10" s="135"/>
      <c r="E10" s="11"/>
    </row>
    <row r="11" spans="1:5" ht="15" customHeight="1" x14ac:dyDescent="0.25">
      <c r="A11" s="113">
        <v>44344</v>
      </c>
      <c r="B11" s="114">
        <v>300</v>
      </c>
      <c r="C11" s="112" t="s">
        <v>84</v>
      </c>
      <c r="D11" s="30" t="s">
        <v>12</v>
      </c>
      <c r="E11" s="92" t="s">
        <v>86</v>
      </c>
    </row>
    <row r="12" spans="1:5" ht="15.75" customHeight="1" x14ac:dyDescent="0.25">
      <c r="A12" s="101">
        <v>44340</v>
      </c>
      <c r="B12" s="95">
        <v>500</v>
      </c>
      <c r="C12" s="111" t="s">
        <v>88</v>
      </c>
      <c r="D12" s="102" t="s">
        <v>12</v>
      </c>
      <c r="E12" s="105" t="s">
        <v>86</v>
      </c>
    </row>
    <row r="13" spans="1:5" ht="15" customHeight="1" x14ac:dyDescent="0.25">
      <c r="A13" s="44" t="s">
        <v>10</v>
      </c>
      <c r="B13" s="58">
        <f>SUM(B12:B12)</f>
        <v>500</v>
      </c>
      <c r="C13" s="136"/>
      <c r="D13" s="137"/>
      <c r="E13" s="104"/>
    </row>
    <row r="14" spans="1:5" ht="15" customHeight="1" x14ac:dyDescent="0.25">
      <c r="A14" s="138" t="s">
        <v>93</v>
      </c>
      <c r="B14" s="139"/>
      <c r="C14" s="139"/>
      <c r="D14" s="140"/>
      <c r="E14" s="11"/>
    </row>
    <row r="15" spans="1:5" ht="15" customHeight="1" x14ac:dyDescent="0.25">
      <c r="A15" s="70" t="s">
        <v>30</v>
      </c>
      <c r="B15" s="106">
        <v>17508.939999999999</v>
      </c>
      <c r="C15" s="131" t="s">
        <v>94</v>
      </c>
      <c r="D15" s="132"/>
      <c r="E15" s="104"/>
    </row>
    <row r="16" spans="1:5" ht="15" customHeight="1" x14ac:dyDescent="0.25">
      <c r="A16" s="107" t="s">
        <v>10</v>
      </c>
      <c r="B16" s="110">
        <f>SUM(B15:B15)</f>
        <v>17508.939999999999</v>
      </c>
      <c r="C16" s="133"/>
      <c r="D16" s="134"/>
      <c r="E16" s="104"/>
    </row>
    <row r="17" spans="1:5" ht="15" customHeight="1" x14ac:dyDescent="0.25">
      <c r="A17" s="31" t="s">
        <v>17</v>
      </c>
      <c r="B17" s="49">
        <f>B13+B16</f>
        <v>18008.939999999999</v>
      </c>
      <c r="C17" s="7"/>
      <c r="D17" s="48"/>
      <c r="E17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4:D4"/>
    <mergeCell ref="B5:D5"/>
    <mergeCell ref="B6:D6"/>
    <mergeCell ref="C15:D15"/>
    <mergeCell ref="C16:D16"/>
    <mergeCell ref="A10:D10"/>
    <mergeCell ref="C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</vt:lpstr>
      <vt:lpstr>Расходы</vt:lpstr>
      <vt:lpstr>CHRONOPAY</vt:lpstr>
      <vt:lpstr>ROBOKASSA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2021-11-23T20:21:17Z</cp:lastPrinted>
  <dcterms:created xsi:type="dcterms:W3CDTF">2019-02-26T11:48:52Z</dcterms:created>
  <dcterms:modified xsi:type="dcterms:W3CDTF">2021-11-24T09:22:30Z</dcterms:modified>
  <cp:category/>
  <cp:contentStatus/>
</cp:coreProperties>
</file>